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ARE APPALTI\GARE\PROCEDURE APERTE\SERVIZI E FORNITURE\anno 2023\S71 Servizio fotolettura contatori acqua\documenti mail 19.6\"/>
    </mc:Choice>
  </mc:AlternateContent>
  <xr:revisionPtr revIDLastSave="0" documentId="13_ncr:1_{4D536908-871A-4EBA-9627-40BB7C82D91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LLEGATO 3" sheetId="8" r:id="rId1"/>
  </sheets>
  <definedNames>
    <definedName name="_xlnm._FilterDatabase" localSheetId="0" hidden="1">'ALLEGATO 3'!$A$5:$Y$14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6" i="8" l="1"/>
  <c r="U16" i="8"/>
  <c r="K16" i="8"/>
  <c r="H16" i="8"/>
  <c r="X16" i="8"/>
  <c r="T6" i="8"/>
  <c r="X6" i="8"/>
  <c r="U8" i="8"/>
  <c r="U10" i="8"/>
  <c r="U11" i="8"/>
  <c r="U6" i="8"/>
  <c r="L16" i="8" l="1"/>
  <c r="Y16" i="8" s="1"/>
  <c r="G9" i="8"/>
  <c r="G11" i="8"/>
  <c r="G12" i="8"/>
  <c r="W7" i="8" l="1"/>
  <c r="W13" i="8"/>
  <c r="R7" i="8"/>
  <c r="R13" i="8"/>
  <c r="R6" i="8"/>
  <c r="P7" i="8"/>
  <c r="P9" i="8"/>
  <c r="P12" i="8"/>
  <c r="P13" i="8"/>
  <c r="P6" i="8"/>
  <c r="U7" i="8"/>
  <c r="N9" i="8"/>
  <c r="N12" i="8"/>
  <c r="N13" i="8"/>
  <c r="N6" i="8"/>
  <c r="U12" i="8" l="1"/>
  <c r="U13" i="8"/>
  <c r="U9" i="8"/>
  <c r="X9" i="8" s="1"/>
  <c r="W14" i="8"/>
  <c r="X7" i="8"/>
  <c r="X13" i="8"/>
  <c r="X12" i="8"/>
  <c r="K6" i="8"/>
  <c r="K14" i="8" s="1"/>
  <c r="G7" i="8"/>
  <c r="G13" i="8"/>
  <c r="G6" i="8"/>
  <c r="E7" i="8"/>
  <c r="E9" i="8"/>
  <c r="E12" i="8"/>
  <c r="E13" i="8"/>
  <c r="E6" i="8"/>
  <c r="C7" i="8"/>
  <c r="C8" i="8"/>
  <c r="C9" i="8"/>
  <c r="C10" i="8"/>
  <c r="C11" i="8"/>
  <c r="C12" i="8"/>
  <c r="C13" i="8"/>
  <c r="C6" i="8"/>
  <c r="U14" i="8" l="1"/>
  <c r="H13" i="8"/>
  <c r="L13" i="8" s="1"/>
  <c r="Y13" i="8" s="1"/>
  <c r="H7" i="8"/>
  <c r="L7" i="8" s="1"/>
  <c r="Y7" i="8" s="1"/>
  <c r="X14" i="8"/>
  <c r="H6" i="8"/>
  <c r="L6" i="8" s="1"/>
  <c r="Y6" i="8" s="1"/>
  <c r="H8" i="8"/>
  <c r="L8" i="8" s="1"/>
  <c r="Y8" i="8" s="1"/>
  <c r="H12" i="8"/>
  <c r="L12" i="8" s="1"/>
  <c r="Y12" i="8" s="1"/>
  <c r="H11" i="8"/>
  <c r="L11" i="8" s="1"/>
  <c r="Y11" i="8" s="1"/>
  <c r="H10" i="8"/>
  <c r="L10" i="8" s="1"/>
  <c r="Y10" i="8" s="1"/>
  <c r="H9" i="8"/>
  <c r="L9" i="8" s="1"/>
  <c r="Y9" i="8" s="1"/>
  <c r="H14" i="8" l="1"/>
  <c r="Y14" i="8"/>
  <c r="L14" i="8"/>
</calcChain>
</file>

<file path=xl/sharedStrings.xml><?xml version="1.0" encoding="utf-8"?>
<sst xmlns="http://schemas.openxmlformats.org/spreadsheetml/2006/main" count="43" uniqueCount="41">
  <si>
    <t>COMUNE</t>
  </si>
  <si>
    <t>MONTEMARCIANO</t>
  </si>
  <si>
    <t>ANCONA</t>
  </si>
  <si>
    <t>OFFAGNA</t>
  </si>
  <si>
    <t>CAMERANO</t>
  </si>
  <si>
    <t>SENIGALLIA</t>
  </si>
  <si>
    <t>CASTELCOLONNA</t>
  </si>
  <si>
    <t>MONTERADO</t>
  </si>
  <si>
    <t>RIPE</t>
  </si>
  <si>
    <t>QUAD. X 3</t>
  </si>
  <si>
    <t>MENSILI X 12</t>
  </si>
  <si>
    <t>SEM. X 2</t>
  </si>
  <si>
    <t>LETT SEM</t>
  </si>
  <si>
    <t>LETT QUA</t>
  </si>
  <si>
    <t>LETT MEN</t>
  </si>
  <si>
    <t>TERZO TENT.</t>
  </si>
  <si>
    <t>LETT. 3^ TENT.</t>
  </si>
  <si>
    <t>3^ TENT.</t>
  </si>
  <si>
    <t>ANNUALI</t>
  </si>
  <si>
    <t>SEMESTRALI</t>
  </si>
  <si>
    <t>QUADRIMESTRALI</t>
  </si>
  <si>
    <t>POZZI/SCARICHI IND.LI</t>
  </si>
  <si>
    <t>X 2</t>
  </si>
  <si>
    <t>X 1</t>
  </si>
  <si>
    <t>X 3</t>
  </si>
  <si>
    <t>ACQUEDOTTO IND.LE</t>
  </si>
  <si>
    <t>ACQUA PUBBLICO ACQUEDOTTO</t>
  </si>
  <si>
    <t>TOT. LETTURE</t>
  </si>
  <si>
    <t xml:space="preserve">LETTURE PERIODO </t>
  </si>
  <si>
    <t>TOT. 3^ TENT.</t>
  </si>
  <si>
    <t>TOT. POZZI/SCARICHI</t>
  </si>
  <si>
    <t>TOT. FONTI ALTERNATIVE</t>
  </si>
  <si>
    <t>ACQUA FONTI ALTERNATIVE AL PUBBLICO ACQUEDOTTO</t>
  </si>
  <si>
    <t>TOTALE GENERALE</t>
  </si>
  <si>
    <t>TOTALE PUBBLICO ACQUEDOTTO</t>
  </si>
  <si>
    <t>LOTTO N. 3</t>
  </si>
  <si>
    <t>LA PERCENTUALE STIMATA DEI CONTATORI ACCESSIBILI E' 89%</t>
  </si>
  <si>
    <t>MENSILI</t>
  </si>
  <si>
    <t>X 12</t>
  </si>
  <si>
    <t>Prezzo Unitario a base d'asta</t>
  </si>
  <si>
    <t>Importo Totale Annuo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</si>
</sst>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01">
    <xf numFmtId="0" fontId="0" fillId="0" borderId="0" xfId="0"/>
    <xf numFmtId="0" fontId="6" fillId="3" borderId="0" xfId="0" applyFont="1" applyFill="1" applyAlignment="1">
      <alignment horizontal="center" vertical="center" wrapText="1"/>
    </xf>
    <xf numFmtId="3" fontId="8" fillId="3" borderId="10" xfId="0" applyNumberFormat="1" applyFont="1" applyFill="1" applyBorder="1" applyAlignment="1">
      <alignment horizontal="center" vertical="center" wrapText="1"/>
    </xf>
    <xf numFmtId="164" fontId="6" fillId="3" borderId="22" xfId="1" applyNumberFormat="1" applyFont="1" applyFill="1" applyBorder="1"/>
    <xf numFmtId="0" fontId="7" fillId="4" borderId="2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" fillId="5" borderId="0" xfId="0" applyFont="1" applyFill="1"/>
    <xf numFmtId="0" fontId="6" fillId="5" borderId="1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 wrapText="1"/>
    </xf>
    <xf numFmtId="164" fontId="5" fillId="5" borderId="24" xfId="1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horizontal="center" vertical="center" wrapText="1"/>
    </xf>
    <xf numFmtId="164" fontId="5" fillId="5" borderId="20" xfId="1" applyNumberFormat="1" applyFont="1" applyFill="1" applyBorder="1" applyAlignment="1">
      <alignment vertical="center"/>
    </xf>
    <xf numFmtId="0" fontId="5" fillId="5" borderId="24" xfId="0" applyFont="1" applyFill="1" applyBorder="1" applyAlignment="1">
      <alignment vertical="center"/>
    </xf>
    <xf numFmtId="0" fontId="8" fillId="5" borderId="9" xfId="0" applyFont="1" applyFill="1" applyBorder="1" applyAlignment="1">
      <alignment horizontal="center" vertical="center"/>
    </xf>
    <xf numFmtId="3" fontId="8" fillId="5" borderId="2" xfId="0" applyNumberFormat="1" applyFont="1" applyFill="1" applyBorder="1" applyAlignment="1">
      <alignment horizontal="center" vertical="center"/>
    </xf>
    <xf numFmtId="3" fontId="8" fillId="5" borderId="10" xfId="0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3" fontId="8" fillId="5" borderId="9" xfId="0" applyNumberFormat="1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vertical="center" wrapText="1"/>
    </xf>
    <xf numFmtId="0" fontId="6" fillId="5" borderId="19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horizontal="center" vertical="center"/>
    </xf>
    <xf numFmtId="164" fontId="5" fillId="5" borderId="8" xfId="1" applyNumberFormat="1" applyFont="1" applyFill="1" applyBorder="1"/>
    <xf numFmtId="0" fontId="9" fillId="5" borderId="4" xfId="0" applyFont="1" applyFill="1" applyBorder="1" applyAlignment="1">
      <alignment horizontal="center"/>
    </xf>
    <xf numFmtId="164" fontId="9" fillId="5" borderId="22" xfId="0" applyNumberFormat="1" applyFont="1" applyFill="1" applyBorder="1" applyAlignment="1">
      <alignment horizontal="center"/>
    </xf>
    <xf numFmtId="164" fontId="5" fillId="5" borderId="14" xfId="1" applyNumberFormat="1" applyFont="1" applyFill="1" applyBorder="1"/>
    <xf numFmtId="164" fontId="5" fillId="5" borderId="4" xfId="1" applyNumberFormat="1" applyFont="1" applyFill="1" applyBorder="1"/>
    <xf numFmtId="164" fontId="5" fillId="5" borderId="27" xfId="1" applyNumberFormat="1" applyFont="1" applyFill="1" applyBorder="1"/>
    <xf numFmtId="0" fontId="5" fillId="5" borderId="14" xfId="0" applyFont="1" applyFill="1" applyBorder="1"/>
    <xf numFmtId="0" fontId="5" fillId="5" borderId="21" xfId="0" applyFont="1" applyFill="1" applyBorder="1"/>
    <xf numFmtId="0" fontId="5" fillId="5" borderId="4" xfId="0" applyFont="1" applyFill="1" applyBorder="1"/>
    <xf numFmtId="0" fontId="5" fillId="5" borderId="22" xfId="0" applyFont="1" applyFill="1" applyBorder="1"/>
    <xf numFmtId="164" fontId="5" fillId="5" borderId="15" xfId="1" applyNumberFormat="1" applyFont="1" applyFill="1" applyBorder="1"/>
    <xf numFmtId="164" fontId="5" fillId="5" borderId="5" xfId="1" applyNumberFormat="1" applyFont="1" applyFill="1" applyBorder="1"/>
    <xf numFmtId="164" fontId="5" fillId="5" borderId="28" xfId="1" applyNumberFormat="1" applyFont="1" applyFill="1" applyBorder="1"/>
    <xf numFmtId="0" fontId="5" fillId="5" borderId="25" xfId="0" applyFont="1" applyFill="1" applyBorder="1"/>
    <xf numFmtId="0" fontId="5" fillId="5" borderId="5" xfId="0" applyFont="1" applyFill="1" applyBorder="1"/>
    <xf numFmtId="0" fontId="5" fillId="5" borderId="15" xfId="0" applyFont="1" applyFill="1" applyBorder="1"/>
    <xf numFmtId="0" fontId="5" fillId="5" borderId="0" xfId="0" applyFont="1" applyFill="1"/>
    <xf numFmtId="164" fontId="6" fillId="5" borderId="0" xfId="1" applyNumberFormat="1" applyFont="1" applyFill="1"/>
    <xf numFmtId="0" fontId="10" fillId="5" borderId="3" xfId="0" applyFont="1" applyFill="1" applyBorder="1"/>
    <xf numFmtId="0" fontId="10" fillId="5" borderId="7" xfId="0" applyFont="1" applyFill="1" applyBorder="1"/>
    <xf numFmtId="0" fontId="0" fillId="5" borderId="0" xfId="0" applyFill="1"/>
    <xf numFmtId="0" fontId="5" fillId="5" borderId="0" xfId="0" applyFont="1" applyFill="1" applyAlignment="1">
      <alignment vertical="center"/>
    </xf>
    <xf numFmtId="3" fontId="8" fillId="5" borderId="11" xfId="0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0" fontId="6" fillId="5" borderId="0" xfId="0" applyFont="1" applyFill="1"/>
    <xf numFmtId="0" fontId="7" fillId="5" borderId="0" xfId="0" applyFont="1" applyFill="1"/>
    <xf numFmtId="164" fontId="6" fillId="5" borderId="13" xfId="1" applyNumberFormat="1" applyFont="1" applyFill="1" applyBorder="1"/>
    <xf numFmtId="0" fontId="5" fillId="5" borderId="26" xfId="0" applyFont="1" applyFill="1" applyBorder="1"/>
    <xf numFmtId="3" fontId="8" fillId="5" borderId="19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/>
    <xf numFmtId="164" fontId="7" fillId="6" borderId="13" xfId="1" applyNumberFormat="1" applyFont="1" applyFill="1" applyBorder="1"/>
    <xf numFmtId="164" fontId="7" fillId="4" borderId="13" xfId="1" applyNumberFormat="1" applyFont="1" applyFill="1" applyBorder="1"/>
    <xf numFmtId="164" fontId="7" fillId="2" borderId="13" xfId="1" applyNumberFormat="1" applyFont="1" applyFill="1" applyBorder="1" applyAlignment="1">
      <alignment horizontal="center"/>
    </xf>
    <xf numFmtId="164" fontId="6" fillId="4" borderId="27" xfId="0" applyNumberFormat="1" applyFont="1" applyFill="1" applyBorder="1"/>
    <xf numFmtId="164" fontId="6" fillId="4" borderId="28" xfId="0" applyNumberFormat="1" applyFont="1" applyFill="1" applyBorder="1"/>
    <xf numFmtId="164" fontId="5" fillId="5" borderId="29" xfId="1" applyNumberFormat="1" applyFont="1" applyFill="1" applyBorder="1"/>
    <xf numFmtId="164" fontId="5" fillId="5" borderId="1" xfId="1" applyNumberFormat="1" applyFont="1" applyFill="1" applyBorder="1"/>
    <xf numFmtId="164" fontId="5" fillId="5" borderId="25" xfId="1" applyNumberFormat="1" applyFont="1" applyFill="1" applyBorder="1"/>
    <xf numFmtId="164" fontId="5" fillId="5" borderId="30" xfId="1" applyNumberFormat="1" applyFont="1" applyFill="1" applyBorder="1"/>
    <xf numFmtId="0" fontId="9" fillId="5" borderId="5" xfId="0" applyFont="1" applyFill="1" applyBorder="1" applyAlignment="1">
      <alignment horizontal="center"/>
    </xf>
    <xf numFmtId="164" fontId="9" fillId="5" borderId="26" xfId="0" applyNumberFormat="1" applyFont="1" applyFill="1" applyBorder="1" applyAlignment="1">
      <alignment horizontal="center"/>
    </xf>
    <xf numFmtId="164" fontId="6" fillId="3" borderId="26" xfId="1" applyNumberFormat="1" applyFont="1" applyFill="1" applyBorder="1"/>
    <xf numFmtId="0" fontId="12" fillId="5" borderId="0" xfId="0" applyFont="1" applyFill="1"/>
    <xf numFmtId="0" fontId="9" fillId="5" borderId="29" xfId="0" applyFont="1" applyFill="1" applyBorder="1"/>
    <xf numFmtId="0" fontId="9" fillId="5" borderId="1" xfId="0" applyFont="1" applyFill="1" applyBorder="1"/>
    <xf numFmtId="0" fontId="9" fillId="5" borderId="25" xfId="0" applyFont="1" applyFill="1" applyBorder="1"/>
    <xf numFmtId="0" fontId="6" fillId="5" borderId="18" xfId="0" applyFont="1" applyFill="1" applyBorder="1" applyAlignment="1">
      <alignment horizontal="center" vertical="center"/>
    </xf>
    <xf numFmtId="164" fontId="6" fillId="2" borderId="17" xfId="0" applyNumberFormat="1" applyFont="1" applyFill="1" applyBorder="1" applyAlignment="1">
      <alignment horizontal="center"/>
    </xf>
    <xf numFmtId="164" fontId="6" fillId="2" borderId="31" xfId="0" applyNumberFormat="1" applyFont="1" applyFill="1" applyBorder="1" applyAlignment="1">
      <alignment horizontal="center"/>
    </xf>
    <xf numFmtId="0" fontId="10" fillId="5" borderId="0" xfId="0" applyFont="1" applyFill="1"/>
    <xf numFmtId="164" fontId="10" fillId="5" borderId="0" xfId="0" applyNumberFormat="1" applyFont="1" applyFill="1"/>
    <xf numFmtId="0" fontId="13" fillId="5" borderId="0" xfId="0" applyFont="1" applyFill="1"/>
    <xf numFmtId="165" fontId="13" fillId="5" borderId="0" xfId="0" applyNumberFormat="1" applyFont="1" applyFill="1"/>
    <xf numFmtId="165" fontId="13" fillId="3" borderId="2" xfId="1" applyNumberFormat="1" applyFont="1" applyFill="1" applyBorder="1"/>
    <xf numFmtId="165" fontId="13" fillId="4" borderId="2" xfId="0" applyNumberFormat="1" applyFont="1" applyFill="1" applyBorder="1"/>
    <xf numFmtId="165" fontId="13" fillId="2" borderId="11" xfId="0" applyNumberFormat="1" applyFont="1" applyFill="1" applyBorder="1"/>
    <xf numFmtId="165" fontId="10" fillId="2" borderId="0" xfId="0" applyNumberFormat="1" applyFont="1" applyFill="1"/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164" fontId="4" fillId="5" borderId="9" xfId="1" applyNumberFormat="1" applyFont="1" applyFill="1" applyBorder="1" applyAlignment="1">
      <alignment horizontal="center"/>
    </xf>
    <xf numFmtId="164" fontId="4" fillId="5" borderId="10" xfId="1" applyNumberFormat="1" applyFont="1" applyFill="1" applyBorder="1" applyAlignment="1">
      <alignment horizontal="center"/>
    </xf>
    <xf numFmtId="164" fontId="4" fillId="5" borderId="11" xfId="1" applyNumberFormat="1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</cellXfs>
  <cellStyles count="4">
    <cellStyle name="Migliaia" xfId="1" builtinId="3"/>
    <cellStyle name="Normale" xfId="0" builtinId="0"/>
    <cellStyle name="Normale 2" xfId="2" xr:uid="{00000000-0005-0000-0000-00002F000000}"/>
    <cellStyle name="Percentuale 2" xfId="3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0B714-BD79-4165-812F-E766B45317EC}">
  <sheetPr>
    <pageSetUpPr fitToPage="1"/>
  </sheetPr>
  <dimension ref="A1:Y19"/>
  <sheetViews>
    <sheetView tabSelected="1" topLeftCell="B1" workbookViewId="0">
      <selection activeCell="Y16" sqref="Y16"/>
    </sheetView>
  </sheetViews>
  <sheetFormatPr defaultColWidth="9.109375" defaultRowHeight="14.4" x14ac:dyDescent="0.3"/>
  <cols>
    <col min="1" max="1" width="14.109375" style="51" bestFit="1" customWidth="1"/>
    <col min="2" max="2" width="8.5546875" style="51" customWidth="1"/>
    <col min="3" max="3" width="7.33203125" style="51" customWidth="1"/>
    <col min="4" max="4" width="7" style="51" customWidth="1"/>
    <col min="5" max="5" width="7.5546875" style="51" customWidth="1"/>
    <col min="6" max="6" width="7.44140625" style="51" customWidth="1"/>
    <col min="7" max="7" width="5.88671875" style="51" customWidth="1"/>
    <col min="8" max="8" width="10" style="51" bestFit="1" customWidth="1"/>
    <col min="9" max="9" width="6.6640625" style="51" customWidth="1"/>
    <col min="10" max="10" width="7.44140625" style="51" customWidth="1"/>
    <col min="11" max="11" width="8.33203125" style="51" bestFit="1" customWidth="1"/>
    <col min="12" max="12" width="10" style="51" bestFit="1" customWidth="1"/>
    <col min="13" max="13" width="6.88671875" style="51" customWidth="1"/>
    <col min="14" max="14" width="5.33203125" style="51" customWidth="1"/>
    <col min="15" max="15" width="7.109375" style="51" customWidth="1"/>
    <col min="16" max="16" width="6.109375" style="51" customWidth="1"/>
    <col min="17" max="17" width="8.33203125" style="51" customWidth="1"/>
    <col min="18" max="19" width="6.6640625" style="51" customWidth="1"/>
    <col min="20" max="20" width="5" style="51" customWidth="1"/>
    <col min="21" max="21" width="8.33203125" style="51" bestFit="1" customWidth="1"/>
    <col min="22" max="22" width="7.109375" style="51" customWidth="1"/>
    <col min="23" max="23" width="7.5546875" style="51" bestFit="1" customWidth="1"/>
    <col min="24" max="24" width="8.109375" style="51" customWidth="1"/>
    <col min="25" max="25" width="12.88671875" style="51" bestFit="1" customWidth="1"/>
    <col min="26" max="16384" width="9.109375" style="51"/>
  </cols>
  <sheetData>
    <row r="1" spans="1:25" ht="18.600000000000001" thickBot="1" x14ac:dyDescent="0.4">
      <c r="A1" s="8" t="s">
        <v>35</v>
      </c>
    </row>
    <row r="2" spans="1:25" s="47" customFormat="1" ht="16.2" thickBot="1" x14ac:dyDescent="0.35">
      <c r="A2" s="90" t="s">
        <v>26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2"/>
      <c r="M2" s="93" t="s">
        <v>32</v>
      </c>
      <c r="N2" s="94"/>
      <c r="O2" s="94"/>
      <c r="P2" s="94"/>
      <c r="Q2" s="94"/>
      <c r="R2" s="94"/>
      <c r="S2" s="94"/>
      <c r="T2" s="94"/>
      <c r="U2" s="94"/>
      <c r="V2" s="94"/>
      <c r="W2" s="94"/>
      <c r="X2" s="95"/>
      <c r="Y2" s="88" t="s">
        <v>33</v>
      </c>
    </row>
    <row r="3" spans="1:25" s="52" customFormat="1" ht="23.25" customHeight="1" thickBot="1" x14ac:dyDescent="0.35">
      <c r="A3" s="96" t="s">
        <v>28</v>
      </c>
      <c r="B3" s="97"/>
      <c r="C3" s="97"/>
      <c r="D3" s="97"/>
      <c r="E3" s="97"/>
      <c r="F3" s="97"/>
      <c r="G3" s="97"/>
      <c r="H3" s="9"/>
      <c r="I3" s="96" t="s">
        <v>15</v>
      </c>
      <c r="J3" s="98"/>
      <c r="K3" s="10"/>
      <c r="L3" s="9"/>
      <c r="M3" s="96" t="s">
        <v>21</v>
      </c>
      <c r="N3" s="97"/>
      <c r="O3" s="97"/>
      <c r="P3" s="97"/>
      <c r="Q3" s="97"/>
      <c r="R3" s="98"/>
      <c r="S3" s="9"/>
      <c r="T3" s="9"/>
      <c r="U3" s="9"/>
      <c r="V3" s="99" t="s">
        <v>25</v>
      </c>
      <c r="W3" s="100"/>
      <c r="X3" s="10"/>
      <c r="Y3" s="89"/>
    </row>
    <row r="4" spans="1:25" s="52" customFormat="1" ht="31.2" thickBot="1" x14ac:dyDescent="0.35">
      <c r="A4" s="11"/>
      <c r="B4" s="12"/>
      <c r="C4" s="13">
        <v>2</v>
      </c>
      <c r="D4" s="12"/>
      <c r="E4" s="13">
        <v>3</v>
      </c>
      <c r="F4" s="12"/>
      <c r="G4" s="14">
        <v>12</v>
      </c>
      <c r="H4" s="15" t="s">
        <v>27</v>
      </c>
      <c r="I4" s="16"/>
      <c r="J4" s="13">
        <v>2</v>
      </c>
      <c r="K4" s="17" t="s">
        <v>29</v>
      </c>
      <c r="L4" s="1" t="s">
        <v>34</v>
      </c>
      <c r="M4" s="18"/>
      <c r="N4" s="13">
        <v>1</v>
      </c>
      <c r="O4" s="12"/>
      <c r="P4" s="13">
        <v>2</v>
      </c>
      <c r="Q4" s="12"/>
      <c r="R4" s="13">
        <v>3</v>
      </c>
      <c r="S4" s="77"/>
      <c r="T4" s="13">
        <v>12</v>
      </c>
      <c r="U4" s="15" t="s">
        <v>30</v>
      </c>
      <c r="V4" s="19"/>
      <c r="W4" s="13">
        <v>1</v>
      </c>
      <c r="X4" s="4" t="s">
        <v>31</v>
      </c>
      <c r="Y4" s="7"/>
    </row>
    <row r="5" spans="1:25" s="54" customFormat="1" ht="21" thickBot="1" x14ac:dyDescent="0.35">
      <c r="A5" s="20" t="s">
        <v>0</v>
      </c>
      <c r="B5" s="21" t="s">
        <v>11</v>
      </c>
      <c r="C5" s="22" t="s">
        <v>12</v>
      </c>
      <c r="D5" s="59" t="s">
        <v>9</v>
      </c>
      <c r="E5" s="22" t="s">
        <v>13</v>
      </c>
      <c r="F5" s="23" t="s">
        <v>10</v>
      </c>
      <c r="G5" s="24" t="s">
        <v>14</v>
      </c>
      <c r="H5" s="25"/>
      <c r="I5" s="26" t="s">
        <v>17</v>
      </c>
      <c r="J5" s="59" t="s">
        <v>16</v>
      </c>
      <c r="K5" s="53"/>
      <c r="L5" s="2"/>
      <c r="M5" s="27" t="s">
        <v>18</v>
      </c>
      <c r="N5" s="28" t="s">
        <v>23</v>
      </c>
      <c r="O5" s="29" t="s">
        <v>19</v>
      </c>
      <c r="P5" s="28" t="s">
        <v>22</v>
      </c>
      <c r="Q5" s="29" t="s">
        <v>20</v>
      </c>
      <c r="R5" s="30" t="s">
        <v>24</v>
      </c>
      <c r="S5" s="9" t="s">
        <v>37</v>
      </c>
      <c r="T5" s="28" t="s">
        <v>38</v>
      </c>
      <c r="U5" s="9"/>
      <c r="V5" s="27" t="s">
        <v>18</v>
      </c>
      <c r="W5" s="30" t="s">
        <v>23</v>
      </c>
      <c r="X5" s="5"/>
      <c r="Y5" s="6"/>
    </row>
    <row r="6" spans="1:25" s="47" customFormat="1" ht="10.199999999999999" x14ac:dyDescent="0.2">
      <c r="A6" s="60" t="s">
        <v>2</v>
      </c>
      <c r="B6" s="66">
        <v>60559</v>
      </c>
      <c r="C6" s="31">
        <f>+B6*$C$4</f>
        <v>121118</v>
      </c>
      <c r="D6" s="31">
        <v>72</v>
      </c>
      <c r="E6" s="74">
        <f>+D6*$E$4</f>
        <v>216</v>
      </c>
      <c r="F6" s="31">
        <v>69</v>
      </c>
      <c r="G6" s="32">
        <f>+F6*$G$4</f>
        <v>828</v>
      </c>
      <c r="H6" s="33">
        <f>+G6+E6+C6</f>
        <v>122162</v>
      </c>
      <c r="I6" s="34"/>
      <c r="J6" s="35">
        <v>1542</v>
      </c>
      <c r="K6" s="36">
        <f>+J6</f>
        <v>1542</v>
      </c>
      <c r="L6" s="3">
        <f>+K6+H6</f>
        <v>123704</v>
      </c>
      <c r="M6" s="37">
        <v>12</v>
      </c>
      <c r="N6" s="38">
        <f>+M6*$N$4</f>
        <v>12</v>
      </c>
      <c r="O6" s="38">
        <v>26</v>
      </c>
      <c r="P6" s="38">
        <f>+O6*$P$4</f>
        <v>52</v>
      </c>
      <c r="Q6" s="38">
        <v>15</v>
      </c>
      <c r="R6" s="39">
        <f>+Q6*$R$4</f>
        <v>45</v>
      </c>
      <c r="S6" s="40">
        <v>5</v>
      </c>
      <c r="T6" s="38">
        <f>+S6*T4</f>
        <v>60</v>
      </c>
      <c r="U6" s="40">
        <f>+R6+P6+N6+T6</f>
        <v>169</v>
      </c>
      <c r="V6" s="34"/>
      <c r="W6" s="35"/>
      <c r="X6" s="64">
        <f>+W6+U6</f>
        <v>169</v>
      </c>
      <c r="Y6" s="78">
        <f>+X6+L6</f>
        <v>123873</v>
      </c>
    </row>
    <row r="7" spans="1:25" s="47" customFormat="1" ht="10.199999999999999" x14ac:dyDescent="0.2">
      <c r="A7" s="49" t="s">
        <v>4</v>
      </c>
      <c r="B7" s="67">
        <v>4016</v>
      </c>
      <c r="C7" s="31">
        <f t="shared" ref="C7:C13" si="0">+B7*$C$4</f>
        <v>8032</v>
      </c>
      <c r="D7" s="31">
        <v>5</v>
      </c>
      <c r="E7" s="75">
        <f t="shared" ref="E7:E13" si="1">+D7*$E$4</f>
        <v>15</v>
      </c>
      <c r="F7" s="31">
        <v>6</v>
      </c>
      <c r="G7" s="32">
        <f t="shared" ref="G7:G13" si="2">+F7*$G$4</f>
        <v>72</v>
      </c>
      <c r="H7" s="33">
        <f t="shared" ref="H7:H13" si="3">+G7+E7+C7</f>
        <v>8119</v>
      </c>
      <c r="I7" s="34"/>
      <c r="J7" s="35"/>
      <c r="K7" s="36"/>
      <c r="L7" s="3">
        <f t="shared" ref="L7:L13" si="4">+K7+H7</f>
        <v>8119</v>
      </c>
      <c r="M7" s="37"/>
      <c r="N7" s="38"/>
      <c r="O7" s="38">
        <v>9</v>
      </c>
      <c r="P7" s="38">
        <f t="shared" ref="P7:P13" si="5">+O7*$P$4</f>
        <v>18</v>
      </c>
      <c r="Q7" s="38">
        <v>3</v>
      </c>
      <c r="R7" s="39">
        <f t="shared" ref="R7:R13" si="6">+Q7*$R$4</f>
        <v>9</v>
      </c>
      <c r="S7" s="40"/>
      <c r="T7" s="38"/>
      <c r="U7" s="40">
        <f t="shared" ref="U7:U13" si="7">+R7+P7+N7+T7</f>
        <v>27</v>
      </c>
      <c r="V7" s="37">
        <v>1</v>
      </c>
      <c r="W7" s="35">
        <f t="shared" ref="W7:W13" si="8">+V7*$W$4</f>
        <v>1</v>
      </c>
      <c r="X7" s="64">
        <f t="shared" ref="X7:X13" si="9">+W7+U7</f>
        <v>28</v>
      </c>
      <c r="Y7" s="78">
        <f t="shared" ref="Y7:Y13" si="10">+X7+L7</f>
        <v>8147</v>
      </c>
    </row>
    <row r="8" spans="1:25" s="47" customFormat="1" ht="10.199999999999999" x14ac:dyDescent="0.2">
      <c r="A8" s="49" t="s">
        <v>6</v>
      </c>
      <c r="B8" s="67">
        <v>635</v>
      </c>
      <c r="C8" s="31">
        <f t="shared" si="0"/>
        <v>1270</v>
      </c>
      <c r="D8" s="31"/>
      <c r="E8" s="75"/>
      <c r="F8" s="31"/>
      <c r="G8" s="32"/>
      <c r="H8" s="33">
        <f t="shared" si="3"/>
        <v>1270</v>
      </c>
      <c r="I8" s="34"/>
      <c r="J8" s="35"/>
      <c r="K8" s="36"/>
      <c r="L8" s="3">
        <f t="shared" si="4"/>
        <v>1270</v>
      </c>
      <c r="M8" s="34"/>
      <c r="N8" s="38"/>
      <c r="O8" s="38"/>
      <c r="P8" s="38"/>
      <c r="Q8" s="38"/>
      <c r="R8" s="39"/>
      <c r="S8" s="40"/>
      <c r="T8" s="38"/>
      <c r="U8" s="40">
        <f t="shared" si="7"/>
        <v>0</v>
      </c>
      <c r="V8" s="37"/>
      <c r="W8" s="35"/>
      <c r="X8" s="64"/>
      <c r="Y8" s="78">
        <f t="shared" si="10"/>
        <v>1270</v>
      </c>
    </row>
    <row r="9" spans="1:25" s="47" customFormat="1" ht="10.199999999999999" x14ac:dyDescent="0.2">
      <c r="A9" s="49" t="s">
        <v>1</v>
      </c>
      <c r="B9" s="67">
        <v>6337</v>
      </c>
      <c r="C9" s="31">
        <f t="shared" si="0"/>
        <v>12674</v>
      </c>
      <c r="D9" s="31">
        <v>2</v>
      </c>
      <c r="E9" s="75">
        <f t="shared" si="1"/>
        <v>6</v>
      </c>
      <c r="F9" s="31">
        <v>1</v>
      </c>
      <c r="G9" s="32">
        <f t="shared" si="2"/>
        <v>12</v>
      </c>
      <c r="H9" s="33">
        <f t="shared" si="3"/>
        <v>12692</v>
      </c>
      <c r="I9" s="34"/>
      <c r="J9" s="35"/>
      <c r="K9" s="36"/>
      <c r="L9" s="3">
        <f t="shared" si="4"/>
        <v>12692</v>
      </c>
      <c r="M9" s="37">
        <v>3</v>
      </c>
      <c r="N9" s="38">
        <f t="shared" ref="N9:N13" si="11">+M9*$N$4</f>
        <v>3</v>
      </c>
      <c r="O9" s="38">
        <v>2</v>
      </c>
      <c r="P9" s="38">
        <f t="shared" si="5"/>
        <v>4</v>
      </c>
      <c r="Q9" s="38"/>
      <c r="R9" s="39"/>
      <c r="S9" s="40"/>
      <c r="T9" s="38"/>
      <c r="U9" s="40">
        <f t="shared" si="7"/>
        <v>7</v>
      </c>
      <c r="V9" s="37"/>
      <c r="W9" s="35"/>
      <c r="X9" s="64">
        <f t="shared" si="9"/>
        <v>7</v>
      </c>
      <c r="Y9" s="78">
        <f t="shared" si="10"/>
        <v>12699</v>
      </c>
    </row>
    <row r="10" spans="1:25" s="47" customFormat="1" ht="10.199999999999999" x14ac:dyDescent="0.2">
      <c r="A10" s="49" t="s">
        <v>7</v>
      </c>
      <c r="B10" s="67">
        <v>1284</v>
      </c>
      <c r="C10" s="31">
        <f t="shared" si="0"/>
        <v>2568</v>
      </c>
      <c r="D10" s="31"/>
      <c r="E10" s="75"/>
      <c r="F10" s="31"/>
      <c r="G10" s="32"/>
      <c r="H10" s="33">
        <f t="shared" si="3"/>
        <v>2568</v>
      </c>
      <c r="I10" s="34"/>
      <c r="J10" s="35"/>
      <c r="K10" s="36"/>
      <c r="L10" s="3">
        <f t="shared" si="4"/>
        <v>2568</v>
      </c>
      <c r="M10" s="34"/>
      <c r="N10" s="38"/>
      <c r="O10" s="38"/>
      <c r="P10" s="38"/>
      <c r="Q10" s="38"/>
      <c r="R10" s="39"/>
      <c r="S10" s="40"/>
      <c r="T10" s="38"/>
      <c r="U10" s="40">
        <f t="shared" si="7"/>
        <v>0</v>
      </c>
      <c r="V10" s="37"/>
      <c r="W10" s="35"/>
      <c r="X10" s="64"/>
      <c r="Y10" s="78">
        <f t="shared" si="10"/>
        <v>2568</v>
      </c>
    </row>
    <row r="11" spans="1:25" s="47" customFormat="1" ht="10.199999999999999" x14ac:dyDescent="0.2">
      <c r="A11" s="49" t="s">
        <v>3</v>
      </c>
      <c r="B11" s="67">
        <v>1076</v>
      </c>
      <c r="C11" s="31">
        <f t="shared" si="0"/>
        <v>2152</v>
      </c>
      <c r="D11" s="31"/>
      <c r="E11" s="75"/>
      <c r="F11" s="31">
        <v>2</v>
      </c>
      <c r="G11" s="32">
        <f t="shared" si="2"/>
        <v>24</v>
      </c>
      <c r="H11" s="33">
        <f t="shared" si="3"/>
        <v>2176</v>
      </c>
      <c r="I11" s="34"/>
      <c r="J11" s="35"/>
      <c r="K11" s="36"/>
      <c r="L11" s="3">
        <f t="shared" si="4"/>
        <v>2176</v>
      </c>
      <c r="M11" s="34"/>
      <c r="N11" s="38"/>
      <c r="O11" s="38"/>
      <c r="P11" s="38"/>
      <c r="Q11" s="38"/>
      <c r="R11" s="39"/>
      <c r="S11" s="40"/>
      <c r="T11" s="38"/>
      <c r="U11" s="40">
        <f t="shared" si="7"/>
        <v>0</v>
      </c>
      <c r="V11" s="37"/>
      <c r="W11" s="35"/>
      <c r="X11" s="64"/>
      <c r="Y11" s="78">
        <f t="shared" si="10"/>
        <v>2176</v>
      </c>
    </row>
    <row r="12" spans="1:25" s="47" customFormat="1" ht="10.199999999999999" x14ac:dyDescent="0.2">
      <c r="A12" s="49" t="s">
        <v>8</v>
      </c>
      <c r="B12" s="67">
        <v>2318</v>
      </c>
      <c r="C12" s="31">
        <f t="shared" si="0"/>
        <v>4636</v>
      </c>
      <c r="D12" s="31">
        <v>1</v>
      </c>
      <c r="E12" s="75">
        <f t="shared" si="1"/>
        <v>3</v>
      </c>
      <c r="F12" s="31">
        <v>1</v>
      </c>
      <c r="G12" s="32">
        <f t="shared" si="2"/>
        <v>12</v>
      </c>
      <c r="H12" s="33">
        <f t="shared" si="3"/>
        <v>4651</v>
      </c>
      <c r="I12" s="34"/>
      <c r="J12" s="35"/>
      <c r="K12" s="36"/>
      <c r="L12" s="3">
        <f t="shared" si="4"/>
        <v>4651</v>
      </c>
      <c r="M12" s="37">
        <v>3</v>
      </c>
      <c r="N12" s="38">
        <f t="shared" si="11"/>
        <v>3</v>
      </c>
      <c r="O12" s="38">
        <v>10</v>
      </c>
      <c r="P12" s="38">
        <f t="shared" si="5"/>
        <v>20</v>
      </c>
      <c r="Q12" s="38"/>
      <c r="R12" s="39"/>
      <c r="S12" s="40"/>
      <c r="T12" s="38"/>
      <c r="U12" s="40">
        <f t="shared" si="7"/>
        <v>23</v>
      </c>
      <c r="V12" s="37"/>
      <c r="W12" s="35"/>
      <c r="X12" s="64">
        <f t="shared" si="9"/>
        <v>23</v>
      </c>
      <c r="Y12" s="78">
        <f t="shared" si="10"/>
        <v>4674</v>
      </c>
    </row>
    <row r="13" spans="1:25" s="47" customFormat="1" ht="10.8" thickBot="1" x14ac:dyDescent="0.25">
      <c r="A13" s="50" t="s">
        <v>5</v>
      </c>
      <c r="B13" s="68">
        <v>25785</v>
      </c>
      <c r="C13" s="69">
        <f t="shared" si="0"/>
        <v>51570</v>
      </c>
      <c r="D13" s="69">
        <v>41</v>
      </c>
      <c r="E13" s="76">
        <f t="shared" si="1"/>
        <v>123</v>
      </c>
      <c r="F13" s="69">
        <v>19</v>
      </c>
      <c r="G13" s="70">
        <f t="shared" si="2"/>
        <v>228</v>
      </c>
      <c r="H13" s="71">
        <f t="shared" si="3"/>
        <v>51921</v>
      </c>
      <c r="I13" s="41"/>
      <c r="J13" s="42"/>
      <c r="K13" s="43"/>
      <c r="L13" s="72">
        <f t="shared" si="4"/>
        <v>51921</v>
      </c>
      <c r="M13" s="46">
        <v>12</v>
      </c>
      <c r="N13" s="44">
        <f t="shared" si="11"/>
        <v>12</v>
      </c>
      <c r="O13" s="44">
        <v>25</v>
      </c>
      <c r="P13" s="44">
        <f t="shared" si="5"/>
        <v>50</v>
      </c>
      <c r="Q13" s="44">
        <v>6</v>
      </c>
      <c r="R13" s="45">
        <f t="shared" si="6"/>
        <v>18</v>
      </c>
      <c r="S13" s="58"/>
      <c r="T13" s="44"/>
      <c r="U13" s="45">
        <f t="shared" si="7"/>
        <v>80</v>
      </c>
      <c r="V13" s="46">
        <v>79</v>
      </c>
      <c r="W13" s="42">
        <f t="shared" si="8"/>
        <v>79</v>
      </c>
      <c r="X13" s="65">
        <f t="shared" si="9"/>
        <v>159</v>
      </c>
      <c r="Y13" s="79">
        <f t="shared" si="10"/>
        <v>52080</v>
      </c>
    </row>
    <row r="14" spans="1:25" s="55" customFormat="1" ht="10.8" thickBot="1" x14ac:dyDescent="0.25">
      <c r="G14" s="56"/>
      <c r="H14" s="57">
        <f>SUM(H6:H13)</f>
        <v>205559</v>
      </c>
      <c r="I14" s="48"/>
      <c r="J14" s="48"/>
      <c r="K14" s="57">
        <f>SUM(K6:K13)</f>
        <v>1542</v>
      </c>
      <c r="L14" s="61">
        <f>SUM(L6:L13)</f>
        <v>207101</v>
      </c>
      <c r="M14" s="48"/>
      <c r="N14" s="48"/>
      <c r="O14" s="48"/>
      <c r="P14" s="48"/>
      <c r="Q14" s="48"/>
      <c r="R14" s="48"/>
      <c r="S14" s="48"/>
      <c r="T14" s="48"/>
      <c r="U14" s="57">
        <f>SUM(U6:U13)</f>
        <v>306</v>
      </c>
      <c r="V14" s="48"/>
      <c r="W14" s="57">
        <f>SUM(W6:W13)</f>
        <v>80</v>
      </c>
      <c r="X14" s="62">
        <f>SUM(X6:X13)</f>
        <v>386</v>
      </c>
      <c r="Y14" s="63">
        <f>SUM(Y6:Y13)</f>
        <v>207487</v>
      </c>
    </row>
    <row r="15" spans="1:25" s="80" customFormat="1" ht="10.8" thickBot="1" x14ac:dyDescent="0.25">
      <c r="A15" s="80" t="s">
        <v>39</v>
      </c>
      <c r="H15" s="87">
        <v>1.2</v>
      </c>
      <c r="K15" s="87">
        <v>2.75</v>
      </c>
      <c r="O15" s="81"/>
      <c r="U15" s="87">
        <v>4.5</v>
      </c>
      <c r="W15" s="87">
        <v>4.5</v>
      </c>
    </row>
    <row r="16" spans="1:25" s="82" customFormat="1" ht="10.8" thickBot="1" x14ac:dyDescent="0.25">
      <c r="A16" s="82" t="s">
        <v>40</v>
      </c>
      <c r="H16" s="83">
        <f>+H14*H15</f>
        <v>246670.8</v>
      </c>
      <c r="K16" s="83">
        <f>+K14*K15</f>
        <v>4240.5</v>
      </c>
      <c r="L16" s="84">
        <f>+K16+H16</f>
        <v>250911.3</v>
      </c>
      <c r="U16" s="83">
        <f>+U14*U15</f>
        <v>1377</v>
      </c>
      <c r="W16" s="83">
        <f>+W14*W15</f>
        <v>360</v>
      </c>
      <c r="X16" s="85">
        <f>+W16+U16</f>
        <v>1737</v>
      </c>
      <c r="Y16" s="86">
        <f>+X16+L16</f>
        <v>252648.3</v>
      </c>
    </row>
    <row r="19" spans="1:2" s="73" customFormat="1" x14ac:dyDescent="0.3">
      <c r="A19" s="73" t="s">
        <v>36</v>
      </c>
      <c r="B19" s="55"/>
    </row>
  </sheetData>
  <sheetProtection algorithmName="SHA-512" hashValue="F5lYZ1ob6Wb1sM3jq5XEEqtXaPxpRZct4Vh8EAuvIQ9eH9VMbaPf+HpH9j66U0IYEMxckXaSHwzyZ2vh0FpnEw==" saltValue="qvwCSrWlDbrMZ+iwXabVHw==" spinCount="100000" sheet="1" objects="1" scenarios="1" autoFilter="0"/>
  <autoFilter ref="A5:Y14" xr:uid="{2696A0B3-84D5-43FF-9FC2-DDE27C749016}"/>
  <mergeCells count="7">
    <mergeCell ref="Y2:Y3"/>
    <mergeCell ref="A2:L2"/>
    <mergeCell ref="M2:X2"/>
    <mergeCell ref="A3:G3"/>
    <mergeCell ref="I3:J3"/>
    <mergeCell ref="M3:R3"/>
    <mergeCell ref="V3:W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&amp;C&amp;"-,Grassetto"&amp;20ALLEGATO N.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TACCALITIT</dc:creator>
  <cp:lastModifiedBy>Cardinali Katia</cp:lastModifiedBy>
  <cp:lastPrinted>2023-06-06T09:32:18Z</cp:lastPrinted>
  <dcterms:created xsi:type="dcterms:W3CDTF">2017-11-14T10:45:25Z</dcterms:created>
  <dcterms:modified xsi:type="dcterms:W3CDTF">2023-06-27T13:31:18Z</dcterms:modified>
</cp:coreProperties>
</file>