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RE APPALTI\GARE\PROCEDURE APERTE\SERVIZI E FORNITURE\anno 2023\S71 Servizio fotolettura contatori acqua\documenti mail 19.6\"/>
    </mc:Choice>
  </mc:AlternateContent>
  <xr:revisionPtr revIDLastSave="0" documentId="13_ncr:1_{355DFA56-D14F-4AE9-9E6A-D0498A3052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EGATO 2" sheetId="7" r:id="rId1"/>
  </sheets>
  <definedNames>
    <definedName name="_xlnm._FilterDatabase" localSheetId="0" hidden="1">'ALLEGATO 2'!$A$5:$W$18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0" i="7" l="1"/>
  <c r="S20" i="7"/>
  <c r="K20" i="7"/>
  <c r="H20" i="7"/>
  <c r="V20" i="7" l="1"/>
  <c r="L20" i="7"/>
  <c r="W20" i="7"/>
  <c r="W6" i="7" l="1"/>
  <c r="R17" i="7"/>
  <c r="H6" i="7" l="1"/>
  <c r="G6" i="7"/>
  <c r="G8" i="7"/>
  <c r="G9" i="7"/>
  <c r="G10" i="7"/>
  <c r="G11" i="7"/>
  <c r="G12" i="7"/>
  <c r="G13" i="7"/>
  <c r="G14" i="7"/>
  <c r="G15" i="7"/>
  <c r="G16" i="7"/>
  <c r="G17" i="7"/>
  <c r="E7" i="7"/>
  <c r="E8" i="7"/>
  <c r="E9" i="7"/>
  <c r="E10" i="7"/>
  <c r="E11" i="7"/>
  <c r="E12" i="7"/>
  <c r="E13" i="7"/>
  <c r="E14" i="7"/>
  <c r="E15" i="7"/>
  <c r="E16" i="7"/>
  <c r="E17" i="7"/>
  <c r="V6" i="7" l="1"/>
  <c r="U7" i="7"/>
  <c r="U10" i="7"/>
  <c r="U15" i="7"/>
  <c r="R10" i="7"/>
  <c r="R13" i="7"/>
  <c r="R14" i="7"/>
  <c r="R15" i="7"/>
  <c r="R6" i="7"/>
  <c r="S6" i="7" s="1"/>
  <c r="P13" i="7"/>
  <c r="P14" i="7"/>
  <c r="P15" i="7"/>
  <c r="P16" i="7"/>
  <c r="S16" i="7" s="1"/>
  <c r="P7" i="7"/>
  <c r="P8" i="7"/>
  <c r="P9" i="7"/>
  <c r="S9" i="7" s="1"/>
  <c r="P10" i="7"/>
  <c r="P11" i="7"/>
  <c r="S11" i="7" s="1"/>
  <c r="N13" i="7"/>
  <c r="N14" i="7"/>
  <c r="N15" i="7"/>
  <c r="N17" i="7"/>
  <c r="S17" i="7" s="1"/>
  <c r="N7" i="7"/>
  <c r="N8" i="7"/>
  <c r="C6" i="7"/>
  <c r="S10" i="7" l="1"/>
  <c r="S8" i="7"/>
  <c r="S13" i="7"/>
  <c r="S7" i="7"/>
  <c r="S15" i="7"/>
  <c r="S14" i="7"/>
  <c r="S18" i="7" l="1"/>
  <c r="V8" i="7"/>
  <c r="V9" i="7"/>
  <c r="V11" i="7"/>
  <c r="V12" i="7"/>
  <c r="V13" i="7"/>
  <c r="V14" i="7"/>
  <c r="V16" i="7"/>
  <c r="V17" i="7"/>
  <c r="V15" i="7"/>
  <c r="V10" i="7"/>
  <c r="V7" i="7"/>
  <c r="K15" i="7"/>
  <c r="K18" i="7" s="1"/>
  <c r="G7" i="7"/>
  <c r="E6" i="7"/>
  <c r="C7" i="7"/>
  <c r="C8" i="7"/>
  <c r="C9" i="7"/>
  <c r="C10" i="7"/>
  <c r="C11" i="7"/>
  <c r="H11" i="7" s="1"/>
  <c r="L11" i="7" s="1"/>
  <c r="C12" i="7"/>
  <c r="C13" i="7"/>
  <c r="C14" i="7"/>
  <c r="C15" i="7"/>
  <c r="C16" i="7"/>
  <c r="C17" i="7"/>
  <c r="H7" i="7" l="1"/>
  <c r="L7" i="7" s="1"/>
  <c r="W7" i="7" s="1"/>
  <c r="H14" i="7"/>
  <c r="L14" i="7" s="1"/>
  <c r="W14" i="7" s="1"/>
  <c r="H8" i="7"/>
  <c r="L8" i="7" s="1"/>
  <c r="W8" i="7" s="1"/>
  <c r="H10" i="7"/>
  <c r="L10" i="7" s="1"/>
  <c r="W10" i="7" s="1"/>
  <c r="H16" i="7"/>
  <c r="L16" i="7" s="1"/>
  <c r="W16" i="7" s="1"/>
  <c r="H15" i="7"/>
  <c r="L15" i="7" s="1"/>
  <c r="W15" i="7" s="1"/>
  <c r="H9" i="7"/>
  <c r="L9" i="7" s="1"/>
  <c r="W9" i="7" s="1"/>
  <c r="H17" i="7"/>
  <c r="L17" i="7" s="1"/>
  <c r="W17" i="7" s="1"/>
  <c r="W11" i="7"/>
  <c r="V18" i="7"/>
  <c r="U18" i="7"/>
  <c r="H13" i="7"/>
  <c r="L13" i="7" s="1"/>
  <c r="W13" i="7" s="1"/>
  <c r="H12" i="7"/>
  <c r="L12" i="7" s="1"/>
  <c r="W12" i="7" s="1"/>
  <c r="L6" i="7"/>
  <c r="H18" i="7" l="1"/>
  <c r="L18" i="7"/>
  <c r="W18" i="7"/>
</calcChain>
</file>

<file path=xl/sharedStrings.xml><?xml version="1.0" encoding="utf-8"?>
<sst xmlns="http://schemas.openxmlformats.org/spreadsheetml/2006/main" count="45" uniqueCount="43">
  <si>
    <t>COMUNE</t>
  </si>
  <si>
    <t>AGUGLIANO</t>
  </si>
  <si>
    <t>CHIARAVALLE</t>
  </si>
  <si>
    <t>MONTE SAN VITO</t>
  </si>
  <si>
    <t>SAN MARCELLO</t>
  </si>
  <si>
    <t>MONSANO</t>
  </si>
  <si>
    <t>MORRO D'ALBA</t>
  </si>
  <si>
    <t>BELVEDERE O.</t>
  </si>
  <si>
    <t>FALCONARA</t>
  </si>
  <si>
    <t>CAMERATA</t>
  </si>
  <si>
    <t>JESI</t>
  </si>
  <si>
    <t>POLVERIGI</t>
  </si>
  <si>
    <t>SANTA M.NUOVA</t>
  </si>
  <si>
    <t>QUAD. X 3</t>
  </si>
  <si>
    <t>MENSILI X 12</t>
  </si>
  <si>
    <t>SEM. X 2</t>
  </si>
  <si>
    <t>LETT SEM</t>
  </si>
  <si>
    <t>LETT QUA</t>
  </si>
  <si>
    <t>LETT MEN</t>
  </si>
  <si>
    <t>TERZO TENT.</t>
  </si>
  <si>
    <t>LETT. 3^ TENT.</t>
  </si>
  <si>
    <t>3^ TENT.</t>
  </si>
  <si>
    <t>ANNUALI</t>
  </si>
  <si>
    <t>SEMESTRALI</t>
  </si>
  <si>
    <t>QUADRIMESTRALI</t>
  </si>
  <si>
    <t>POZZI/SCARICHI IND.LI</t>
  </si>
  <si>
    <t>X 2</t>
  </si>
  <si>
    <t>X 1</t>
  </si>
  <si>
    <t>X 3</t>
  </si>
  <si>
    <t>ACQUEDOTTO IND.LE</t>
  </si>
  <si>
    <t>ACQUA PUBBLICO ACQUEDOTTO</t>
  </si>
  <si>
    <t>TOT. LETTURE</t>
  </si>
  <si>
    <t xml:space="preserve">LETTURE PERIODO </t>
  </si>
  <si>
    <t>TOT. 3^ TENT.</t>
  </si>
  <si>
    <t>TOT. POZZI/SCARICHI</t>
  </si>
  <si>
    <t>TOT. FONTI ALTERNATIVE</t>
  </si>
  <si>
    <t>ACQUA FONTI ALTERNATIVE AL PUBBLICO ACQUEDOTTO</t>
  </si>
  <si>
    <t>TOTALE GENERALE</t>
  </si>
  <si>
    <t>TOTALE PUBBLICO ACQUEDOTTO</t>
  </si>
  <si>
    <t>LOTTO N. 2</t>
  </si>
  <si>
    <t>LA PERCENTUALE STIMATA DEI CONTATORI ACCESSIBILI E' 88%</t>
  </si>
  <si>
    <t>Prezzo Unitario posto a base d'asta</t>
  </si>
  <si>
    <t>Importo Totale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</si>
</sst>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7" fillId="3" borderId="0" xfId="0" applyFont="1" applyFill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3" borderId="13" xfId="1" applyNumberFormat="1" applyFont="1" applyFill="1" applyBorder="1"/>
    <xf numFmtId="0" fontId="7" fillId="4" borderId="34" xfId="0" applyFont="1" applyFill="1" applyBorder="1"/>
    <xf numFmtId="0" fontId="1" fillId="5" borderId="0" xfId="0" applyFont="1" applyFill="1"/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164" fontId="6" fillId="5" borderId="28" xfId="1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horizontal="center" vertical="center" wrapText="1"/>
    </xf>
    <xf numFmtId="164" fontId="6" fillId="5" borderId="25" xfId="1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9" fillId="5" borderId="12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3" fontId="9" fillId="5" borderId="1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center" vertical="center"/>
    </xf>
    <xf numFmtId="164" fontId="6" fillId="5" borderId="11" xfId="1" applyNumberFormat="1" applyFont="1" applyFill="1" applyBorder="1"/>
    <xf numFmtId="164" fontId="6" fillId="5" borderId="18" xfId="1" applyNumberFormat="1" applyFont="1" applyFill="1" applyBorder="1"/>
    <xf numFmtId="164" fontId="6" fillId="5" borderId="6" xfId="1" applyNumberFormat="1" applyFont="1" applyFill="1" applyBorder="1"/>
    <xf numFmtId="164" fontId="6" fillId="5" borderId="31" xfId="1" applyNumberFormat="1" applyFont="1" applyFill="1" applyBorder="1"/>
    <xf numFmtId="0" fontId="6" fillId="5" borderId="18" xfId="0" applyFont="1" applyFill="1" applyBorder="1"/>
    <xf numFmtId="0" fontId="6" fillId="5" borderId="26" xfId="0" applyFont="1" applyFill="1" applyBorder="1"/>
    <xf numFmtId="164" fontId="6" fillId="5" borderId="19" xfId="1" applyNumberFormat="1" applyFont="1" applyFill="1" applyBorder="1"/>
    <xf numFmtId="164" fontId="6" fillId="5" borderId="8" xfId="1" applyNumberFormat="1" applyFont="1" applyFill="1" applyBorder="1"/>
    <xf numFmtId="164" fontId="6" fillId="5" borderId="32" xfId="1" applyNumberFormat="1" applyFont="1" applyFill="1" applyBorder="1"/>
    <xf numFmtId="0" fontId="6" fillId="5" borderId="29" xfId="0" applyFont="1" applyFill="1" applyBorder="1"/>
    <xf numFmtId="0" fontId="6" fillId="5" borderId="8" xfId="0" applyFont="1" applyFill="1" applyBorder="1"/>
    <xf numFmtId="0" fontId="6" fillId="5" borderId="19" xfId="0" applyFont="1" applyFill="1" applyBorder="1"/>
    <xf numFmtId="0" fontId="6" fillId="5" borderId="0" xfId="0" applyFont="1" applyFill="1"/>
    <xf numFmtId="164" fontId="7" fillId="5" borderId="0" xfId="1" applyNumberFormat="1" applyFont="1" applyFill="1"/>
    <xf numFmtId="0" fontId="11" fillId="5" borderId="5" xfId="0" applyFont="1" applyFill="1" applyBorder="1"/>
    <xf numFmtId="0" fontId="11" fillId="5" borderId="10" xfId="0" applyFont="1" applyFill="1" applyBorder="1"/>
    <xf numFmtId="0" fontId="6" fillId="5" borderId="0" xfId="0" applyFont="1" applyFill="1" applyAlignment="1">
      <alignment vertical="center"/>
    </xf>
    <xf numFmtId="3" fontId="9" fillId="5" borderId="15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164" fontId="10" fillId="5" borderId="13" xfId="0" applyNumberFormat="1" applyFont="1" applyFill="1" applyBorder="1" applyAlignment="1">
      <alignment horizontal="center"/>
    </xf>
    <xf numFmtId="164" fontId="6" fillId="5" borderId="20" xfId="1" applyNumberFormat="1" applyFont="1" applyFill="1" applyBorder="1"/>
    <xf numFmtId="164" fontId="6" fillId="5" borderId="4" xfId="1" applyNumberFormat="1" applyFont="1" applyFill="1" applyBorder="1"/>
    <xf numFmtId="164" fontId="6" fillId="5" borderId="34" xfId="1" applyNumberFormat="1" applyFont="1" applyFill="1" applyBorder="1"/>
    <xf numFmtId="0" fontId="6" fillId="5" borderId="20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13" xfId="0" applyFont="1" applyFill="1" applyBorder="1"/>
    <xf numFmtId="0" fontId="7" fillId="5" borderId="0" xfId="0" applyFont="1" applyFill="1"/>
    <xf numFmtId="0" fontId="8" fillId="5" borderId="0" xfId="0" applyFont="1" applyFill="1"/>
    <xf numFmtId="0" fontId="3" fillId="5" borderId="0" xfId="0" applyFont="1" applyFill="1"/>
    <xf numFmtId="164" fontId="7" fillId="5" borderId="17" xfId="1" applyNumberFormat="1" applyFont="1" applyFill="1" applyBorder="1"/>
    <xf numFmtId="0" fontId="10" fillId="5" borderId="3" xfId="0" applyFont="1" applyFill="1" applyBorder="1"/>
    <xf numFmtId="164" fontId="10" fillId="5" borderId="30" xfId="0" applyNumberFormat="1" applyFont="1" applyFill="1" applyBorder="1" applyAlignment="1">
      <alignment horizontal="center"/>
    </xf>
    <xf numFmtId="0" fontId="6" fillId="5" borderId="30" xfId="0" applyFont="1" applyFill="1" applyBorder="1"/>
    <xf numFmtId="0" fontId="7" fillId="4" borderId="32" xfId="0" applyFont="1" applyFill="1" applyBorder="1"/>
    <xf numFmtId="3" fontId="9" fillId="5" borderId="24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164" fontId="8" fillId="6" borderId="17" xfId="1" applyNumberFormat="1" applyFont="1" applyFill="1" applyBorder="1"/>
    <xf numFmtId="164" fontId="8" fillId="4" borderId="17" xfId="1" applyNumberFormat="1" applyFont="1" applyFill="1" applyBorder="1"/>
    <xf numFmtId="164" fontId="8" fillId="2" borderId="17" xfId="1" applyNumberFormat="1" applyFont="1" applyFill="1" applyBorder="1" applyAlignment="1">
      <alignment horizontal="center"/>
    </xf>
    <xf numFmtId="164" fontId="6" fillId="5" borderId="7" xfId="1" applyNumberFormat="1" applyFont="1" applyFill="1" applyBorder="1"/>
    <xf numFmtId="164" fontId="6" fillId="5" borderId="35" xfId="1" applyNumberFormat="1" applyFont="1" applyFill="1" applyBorder="1"/>
    <xf numFmtId="164" fontId="6" fillId="5" borderId="1" xfId="1" applyNumberFormat="1" applyFont="1" applyFill="1" applyBorder="1"/>
    <xf numFmtId="164" fontId="6" fillId="5" borderId="29" xfId="1" applyNumberFormat="1" applyFont="1" applyFill="1" applyBorder="1"/>
    <xf numFmtId="164" fontId="7" fillId="3" borderId="10" xfId="1" applyNumberFormat="1" applyFont="1" applyFill="1" applyBorder="1"/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/>
    <xf numFmtId="0" fontId="11" fillId="5" borderId="0" xfId="0" applyFont="1" applyFill="1"/>
    <xf numFmtId="164" fontId="11" fillId="5" borderId="0" xfId="0" applyNumberFormat="1" applyFont="1" applyFill="1"/>
    <xf numFmtId="0" fontId="16" fillId="5" borderId="0" xfId="0" applyFont="1" applyFill="1"/>
    <xf numFmtId="165" fontId="16" fillId="5" borderId="0" xfId="0" applyNumberFormat="1" applyFont="1" applyFill="1"/>
    <xf numFmtId="165" fontId="16" fillId="3" borderId="2" xfId="1" applyNumberFormat="1" applyFont="1" applyFill="1" applyBorder="1"/>
    <xf numFmtId="165" fontId="16" fillId="4" borderId="2" xfId="0" applyNumberFormat="1" applyFont="1" applyFill="1" applyBorder="1"/>
    <xf numFmtId="165" fontId="16" fillId="2" borderId="15" xfId="0" applyNumberFormat="1" applyFont="1" applyFill="1" applyBorder="1"/>
    <xf numFmtId="164" fontId="7" fillId="2" borderId="22" xfId="0" applyNumberFormat="1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165" fontId="11" fillId="2" borderId="0" xfId="0" applyNumberFormat="1" applyFont="1" applyFill="1"/>
    <xf numFmtId="0" fontId="0" fillId="5" borderId="0" xfId="0" applyFill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64" fontId="5" fillId="5" borderId="12" xfId="1" applyNumberFormat="1" applyFont="1" applyFill="1" applyBorder="1" applyAlignment="1">
      <alignment horizontal="center"/>
    </xf>
    <xf numFmtId="164" fontId="5" fillId="5" borderId="14" xfId="1" applyNumberFormat="1" applyFont="1" applyFill="1" applyBorder="1" applyAlignment="1">
      <alignment horizontal="center"/>
    </xf>
    <xf numFmtId="164" fontId="5" fillId="5" borderId="15" xfId="1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Normale 2" xfId="2" xr:uid="{00000000-0005-0000-0000-00002F000000}"/>
    <cellStyle name="Percentuale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578B-4C7A-4988-93A5-81159996132D}">
  <sheetPr>
    <pageSetUpPr fitToPage="1"/>
  </sheetPr>
  <dimension ref="A1:W22"/>
  <sheetViews>
    <sheetView tabSelected="1" workbookViewId="0">
      <selection activeCell="W20" sqref="W20"/>
    </sheetView>
  </sheetViews>
  <sheetFormatPr defaultRowHeight="14.4" x14ac:dyDescent="0.3"/>
  <cols>
    <col min="1" max="1" width="14" bestFit="1" customWidth="1"/>
    <col min="3" max="3" width="7" customWidth="1"/>
    <col min="4" max="4" width="6.5546875" customWidth="1"/>
    <col min="5" max="5" width="6.88671875" customWidth="1"/>
    <col min="6" max="6" width="7.33203125" customWidth="1"/>
    <col min="7" max="7" width="7.6640625" customWidth="1"/>
    <col min="8" max="8" width="10" bestFit="1" customWidth="1"/>
    <col min="9" max="9" width="7" customWidth="1"/>
    <col min="10" max="10" width="8.33203125" customWidth="1"/>
    <col min="11" max="11" width="8.33203125" bestFit="1" customWidth="1"/>
    <col min="12" max="12" width="10" bestFit="1" customWidth="1"/>
    <col min="13" max="13" width="7.44140625" customWidth="1"/>
    <col min="14" max="14" width="5.6640625" customWidth="1"/>
    <col min="15" max="15" width="7" customWidth="1"/>
    <col min="16" max="16" width="5.5546875" customWidth="1"/>
    <col min="17" max="17" width="7.44140625" customWidth="1"/>
    <col min="18" max="18" width="7" customWidth="1"/>
    <col min="19" max="19" width="8.33203125" bestFit="1" customWidth="1"/>
    <col min="20" max="20" width="9" bestFit="1" customWidth="1"/>
    <col min="21" max="22" width="8.33203125" bestFit="1" customWidth="1"/>
    <col min="23" max="23" width="12.88671875" bestFit="1" customWidth="1"/>
  </cols>
  <sheetData>
    <row r="1" spans="1:23" s="62" customFormat="1" ht="18.600000000000001" thickBot="1" x14ac:dyDescent="0.4">
      <c r="A1" s="8" t="s">
        <v>39</v>
      </c>
    </row>
    <row r="2" spans="1:23" s="44" customFormat="1" ht="16.2" thickBot="1" x14ac:dyDescent="0.35">
      <c r="A2" s="94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7" t="s">
        <v>36</v>
      </c>
      <c r="N2" s="98"/>
      <c r="O2" s="98"/>
      <c r="P2" s="98"/>
      <c r="Q2" s="98"/>
      <c r="R2" s="98"/>
      <c r="S2" s="98"/>
      <c r="T2" s="98"/>
      <c r="U2" s="98"/>
      <c r="V2" s="99"/>
      <c r="W2" s="92" t="s">
        <v>37</v>
      </c>
    </row>
    <row r="3" spans="1:23" s="48" customFormat="1" ht="22.5" customHeight="1" thickBot="1" x14ac:dyDescent="0.35">
      <c r="A3" s="100" t="s">
        <v>32</v>
      </c>
      <c r="B3" s="101"/>
      <c r="C3" s="101"/>
      <c r="D3" s="101"/>
      <c r="E3" s="101"/>
      <c r="F3" s="101"/>
      <c r="G3" s="101"/>
      <c r="H3" s="9"/>
      <c r="I3" s="100" t="s">
        <v>19</v>
      </c>
      <c r="J3" s="102"/>
      <c r="K3" s="10"/>
      <c r="L3" s="9"/>
      <c r="M3" s="100" t="s">
        <v>25</v>
      </c>
      <c r="N3" s="101"/>
      <c r="O3" s="101"/>
      <c r="P3" s="101"/>
      <c r="Q3" s="101"/>
      <c r="R3" s="102"/>
      <c r="S3" s="9"/>
      <c r="T3" s="103" t="s">
        <v>29</v>
      </c>
      <c r="U3" s="104"/>
      <c r="V3" s="10"/>
      <c r="W3" s="93"/>
    </row>
    <row r="4" spans="1:23" s="48" customFormat="1" ht="31.2" thickBot="1" x14ac:dyDescent="0.35">
      <c r="A4" s="11"/>
      <c r="B4" s="12"/>
      <c r="C4" s="13">
        <v>2</v>
      </c>
      <c r="D4" s="12"/>
      <c r="E4" s="13">
        <v>3</v>
      </c>
      <c r="F4" s="12"/>
      <c r="G4" s="14">
        <v>12</v>
      </c>
      <c r="H4" s="15" t="s">
        <v>31</v>
      </c>
      <c r="I4" s="16"/>
      <c r="J4" s="13">
        <v>2</v>
      </c>
      <c r="K4" s="17" t="s">
        <v>33</v>
      </c>
      <c r="L4" s="1" t="s">
        <v>38</v>
      </c>
      <c r="M4" s="18"/>
      <c r="N4" s="13">
        <v>1</v>
      </c>
      <c r="O4" s="12"/>
      <c r="P4" s="13">
        <v>2</v>
      </c>
      <c r="Q4" s="12"/>
      <c r="R4" s="13">
        <v>3</v>
      </c>
      <c r="S4" s="15" t="s">
        <v>34</v>
      </c>
      <c r="T4" s="19"/>
      <c r="U4" s="13">
        <v>1</v>
      </c>
      <c r="V4" s="3" t="s">
        <v>35</v>
      </c>
      <c r="W4" s="69"/>
    </row>
    <row r="5" spans="1:23" s="50" customFormat="1" ht="21" thickBot="1" x14ac:dyDescent="0.35">
      <c r="A5" s="20" t="s">
        <v>0</v>
      </c>
      <c r="B5" s="21" t="s">
        <v>15</v>
      </c>
      <c r="C5" s="22" t="s">
        <v>16</v>
      </c>
      <c r="D5" s="68" t="s">
        <v>13</v>
      </c>
      <c r="E5" s="22" t="s">
        <v>17</v>
      </c>
      <c r="F5" s="23" t="s">
        <v>14</v>
      </c>
      <c r="G5" s="24" t="s">
        <v>18</v>
      </c>
      <c r="H5" s="25"/>
      <c r="I5" s="26" t="s">
        <v>21</v>
      </c>
      <c r="J5" s="49" t="s">
        <v>20</v>
      </c>
      <c r="K5" s="27"/>
      <c r="L5" s="2"/>
      <c r="M5" s="28" t="s">
        <v>22</v>
      </c>
      <c r="N5" s="29" t="s">
        <v>27</v>
      </c>
      <c r="O5" s="30" t="s">
        <v>23</v>
      </c>
      <c r="P5" s="29" t="s">
        <v>26</v>
      </c>
      <c r="Q5" s="30" t="s">
        <v>24</v>
      </c>
      <c r="R5" s="31" t="s">
        <v>28</v>
      </c>
      <c r="S5" s="9"/>
      <c r="T5" s="28" t="s">
        <v>22</v>
      </c>
      <c r="U5" s="31" t="s">
        <v>27</v>
      </c>
      <c r="V5" s="4"/>
      <c r="W5" s="5"/>
    </row>
    <row r="6" spans="1:23" s="44" customFormat="1" ht="10.199999999999999" x14ac:dyDescent="0.2">
      <c r="A6" s="64" t="s">
        <v>1</v>
      </c>
      <c r="B6" s="74">
        <v>2412</v>
      </c>
      <c r="C6" s="32">
        <f>+B6*$C$4</f>
        <v>4824</v>
      </c>
      <c r="D6" s="32">
        <v>2</v>
      </c>
      <c r="E6" s="32">
        <f>+D6*$E$4</f>
        <v>6</v>
      </c>
      <c r="F6" s="32"/>
      <c r="G6" s="32">
        <f t="shared" ref="G6:G17" si="0">+F6*$G$4</f>
        <v>0</v>
      </c>
      <c r="H6" s="51">
        <f>+G6+E6+C6</f>
        <v>4830</v>
      </c>
      <c r="I6" s="52"/>
      <c r="J6" s="53"/>
      <c r="K6" s="54"/>
      <c r="L6" s="6">
        <f>+K6+H6</f>
        <v>4830</v>
      </c>
      <c r="M6" s="55"/>
      <c r="N6" s="56"/>
      <c r="O6" s="57"/>
      <c r="P6" s="56"/>
      <c r="Q6" s="56">
        <v>1</v>
      </c>
      <c r="R6" s="58">
        <f>+Q6*$R$4</f>
        <v>3</v>
      </c>
      <c r="S6" s="59">
        <f>+R6+P6+N6</f>
        <v>3</v>
      </c>
      <c r="T6" s="55"/>
      <c r="U6" s="58"/>
      <c r="V6" s="7">
        <f>+U6+S6</f>
        <v>3</v>
      </c>
      <c r="W6" s="88">
        <f>+V6+L6</f>
        <v>4833</v>
      </c>
    </row>
    <row r="7" spans="1:23" s="44" customFormat="1" ht="10.199999999999999" x14ac:dyDescent="0.2">
      <c r="A7" s="46" t="s">
        <v>2</v>
      </c>
      <c r="B7" s="75">
        <v>8567</v>
      </c>
      <c r="C7" s="32">
        <f t="shared" ref="C7:C17" si="1">+B7*$C$4</f>
        <v>17134</v>
      </c>
      <c r="D7" s="32">
        <v>3</v>
      </c>
      <c r="E7" s="32">
        <f t="shared" ref="E7:E17" si="2">+D7*$E$4</f>
        <v>9</v>
      </c>
      <c r="F7" s="32">
        <v>2</v>
      </c>
      <c r="G7" s="32">
        <f t="shared" si="0"/>
        <v>24</v>
      </c>
      <c r="H7" s="51">
        <f t="shared" ref="H7:H17" si="3">+G7+E7+C7</f>
        <v>17167</v>
      </c>
      <c r="I7" s="33"/>
      <c r="J7" s="34"/>
      <c r="K7" s="35"/>
      <c r="L7" s="6">
        <f t="shared" ref="L7:L17" si="4">+K7+H7</f>
        <v>17167</v>
      </c>
      <c r="M7" s="36">
        <v>3</v>
      </c>
      <c r="N7" s="56">
        <f t="shared" ref="N7:N17" si="5">+M7*$N$4</f>
        <v>3</v>
      </c>
      <c r="O7" s="37">
        <v>14</v>
      </c>
      <c r="P7" s="56">
        <f t="shared" ref="P7:P16" si="6">+O7*$P$4</f>
        <v>28</v>
      </c>
      <c r="Q7" s="37"/>
      <c r="R7" s="58"/>
      <c r="S7" s="59">
        <f t="shared" ref="S7:S17" si="7">+R7+P7+N7</f>
        <v>31</v>
      </c>
      <c r="T7" s="36">
        <v>5</v>
      </c>
      <c r="U7" s="58">
        <f t="shared" ref="U7:U15" si="8">+T7*$U$4</f>
        <v>5</v>
      </c>
      <c r="V7" s="7">
        <f t="shared" ref="V7:V17" si="9">+U7+S7</f>
        <v>36</v>
      </c>
      <c r="W7" s="88">
        <f t="shared" ref="W7:W17" si="10">+V7+L7</f>
        <v>17203</v>
      </c>
    </row>
    <row r="8" spans="1:23" s="44" customFormat="1" ht="10.199999999999999" x14ac:dyDescent="0.2">
      <c r="A8" s="46" t="s">
        <v>3</v>
      </c>
      <c r="B8" s="75">
        <v>3689</v>
      </c>
      <c r="C8" s="32">
        <f t="shared" si="1"/>
        <v>7378</v>
      </c>
      <c r="D8" s="32"/>
      <c r="E8" s="32">
        <f t="shared" si="2"/>
        <v>0</v>
      </c>
      <c r="F8" s="32">
        <v>1</v>
      </c>
      <c r="G8" s="32">
        <f t="shared" si="0"/>
        <v>12</v>
      </c>
      <c r="H8" s="51">
        <f t="shared" si="3"/>
        <v>7390</v>
      </c>
      <c r="I8" s="33"/>
      <c r="J8" s="34"/>
      <c r="K8" s="35"/>
      <c r="L8" s="6">
        <f t="shared" si="4"/>
        <v>7390</v>
      </c>
      <c r="M8" s="36">
        <v>4</v>
      </c>
      <c r="N8" s="56">
        <f t="shared" si="5"/>
        <v>4</v>
      </c>
      <c r="O8" s="37">
        <v>2</v>
      </c>
      <c r="P8" s="56">
        <f t="shared" si="6"/>
        <v>4</v>
      </c>
      <c r="Q8" s="37"/>
      <c r="R8" s="58"/>
      <c r="S8" s="59">
        <f t="shared" si="7"/>
        <v>8</v>
      </c>
      <c r="T8" s="36"/>
      <c r="U8" s="58"/>
      <c r="V8" s="7">
        <f t="shared" si="9"/>
        <v>8</v>
      </c>
      <c r="W8" s="88">
        <f t="shared" si="10"/>
        <v>7398</v>
      </c>
    </row>
    <row r="9" spans="1:23" s="44" customFormat="1" ht="10.199999999999999" x14ac:dyDescent="0.2">
      <c r="A9" s="46" t="s">
        <v>4</v>
      </c>
      <c r="B9" s="75">
        <v>1189</v>
      </c>
      <c r="C9" s="32">
        <f t="shared" si="1"/>
        <v>2378</v>
      </c>
      <c r="D9" s="32">
        <v>2</v>
      </c>
      <c r="E9" s="32">
        <f t="shared" si="2"/>
        <v>6</v>
      </c>
      <c r="F9" s="32">
        <v>1</v>
      </c>
      <c r="G9" s="32">
        <f t="shared" si="0"/>
        <v>12</v>
      </c>
      <c r="H9" s="51">
        <f t="shared" si="3"/>
        <v>2396</v>
      </c>
      <c r="I9" s="33"/>
      <c r="J9" s="34"/>
      <c r="K9" s="35"/>
      <c r="L9" s="6">
        <f t="shared" si="4"/>
        <v>2396</v>
      </c>
      <c r="M9" s="36"/>
      <c r="N9" s="56"/>
      <c r="O9" s="37">
        <v>1</v>
      </c>
      <c r="P9" s="56">
        <f t="shared" si="6"/>
        <v>2</v>
      </c>
      <c r="Q9" s="37"/>
      <c r="R9" s="58"/>
      <c r="S9" s="59">
        <f t="shared" si="7"/>
        <v>2</v>
      </c>
      <c r="T9" s="36"/>
      <c r="U9" s="58"/>
      <c r="V9" s="7">
        <f t="shared" si="9"/>
        <v>2</v>
      </c>
      <c r="W9" s="88">
        <f t="shared" si="10"/>
        <v>2398</v>
      </c>
    </row>
    <row r="10" spans="1:23" s="44" customFormat="1" ht="10.199999999999999" x14ac:dyDescent="0.2">
      <c r="A10" s="46" t="s">
        <v>5</v>
      </c>
      <c r="B10" s="75">
        <v>1883</v>
      </c>
      <c r="C10" s="32">
        <f t="shared" si="1"/>
        <v>3766</v>
      </c>
      <c r="D10" s="32">
        <v>4</v>
      </c>
      <c r="E10" s="32">
        <f t="shared" si="2"/>
        <v>12</v>
      </c>
      <c r="F10" s="32"/>
      <c r="G10" s="32">
        <f t="shared" si="0"/>
        <v>0</v>
      </c>
      <c r="H10" s="51">
        <f t="shared" si="3"/>
        <v>3778</v>
      </c>
      <c r="I10" s="33"/>
      <c r="J10" s="34"/>
      <c r="K10" s="35"/>
      <c r="L10" s="6">
        <f t="shared" si="4"/>
        <v>3778</v>
      </c>
      <c r="M10" s="36"/>
      <c r="N10" s="56"/>
      <c r="O10" s="37">
        <v>5</v>
      </c>
      <c r="P10" s="56">
        <f t="shared" si="6"/>
        <v>10</v>
      </c>
      <c r="Q10" s="37">
        <v>2</v>
      </c>
      <c r="R10" s="58">
        <f t="shared" ref="R10:R17" si="11">+Q10*$R$4</f>
        <v>6</v>
      </c>
      <c r="S10" s="59">
        <f t="shared" si="7"/>
        <v>16</v>
      </c>
      <c r="T10" s="36">
        <v>43</v>
      </c>
      <c r="U10" s="58">
        <f t="shared" si="8"/>
        <v>43</v>
      </c>
      <c r="V10" s="7">
        <f t="shared" si="9"/>
        <v>59</v>
      </c>
      <c r="W10" s="88">
        <f t="shared" si="10"/>
        <v>3837</v>
      </c>
    </row>
    <row r="11" spans="1:23" s="44" customFormat="1" ht="10.199999999999999" x14ac:dyDescent="0.2">
      <c r="A11" s="46" t="s">
        <v>6</v>
      </c>
      <c r="B11" s="75">
        <v>1209</v>
      </c>
      <c r="C11" s="32">
        <f t="shared" si="1"/>
        <v>2418</v>
      </c>
      <c r="D11" s="32"/>
      <c r="E11" s="32">
        <f t="shared" si="2"/>
        <v>0</v>
      </c>
      <c r="F11" s="32"/>
      <c r="G11" s="32">
        <f t="shared" si="0"/>
        <v>0</v>
      </c>
      <c r="H11" s="51">
        <f t="shared" si="3"/>
        <v>2418</v>
      </c>
      <c r="I11" s="33"/>
      <c r="J11" s="34"/>
      <c r="K11" s="35"/>
      <c r="L11" s="6">
        <f t="shared" si="4"/>
        <v>2418</v>
      </c>
      <c r="M11" s="36"/>
      <c r="N11" s="56"/>
      <c r="O11" s="37">
        <v>3</v>
      </c>
      <c r="P11" s="56">
        <f t="shared" si="6"/>
        <v>6</v>
      </c>
      <c r="Q11" s="37"/>
      <c r="R11" s="58"/>
      <c r="S11" s="59">
        <f t="shared" si="7"/>
        <v>6</v>
      </c>
      <c r="T11" s="36"/>
      <c r="U11" s="58"/>
      <c r="V11" s="7">
        <f t="shared" si="9"/>
        <v>6</v>
      </c>
      <c r="W11" s="88">
        <f t="shared" si="10"/>
        <v>2424</v>
      </c>
    </row>
    <row r="12" spans="1:23" s="44" customFormat="1" ht="10.199999999999999" x14ac:dyDescent="0.2">
      <c r="A12" s="46" t="s">
        <v>7</v>
      </c>
      <c r="B12" s="75">
        <v>1279</v>
      </c>
      <c r="C12" s="32">
        <f t="shared" si="1"/>
        <v>2558</v>
      </c>
      <c r="D12" s="32"/>
      <c r="E12" s="32">
        <f t="shared" si="2"/>
        <v>0</v>
      </c>
      <c r="F12" s="32"/>
      <c r="G12" s="32">
        <f t="shared" si="0"/>
        <v>0</v>
      </c>
      <c r="H12" s="51">
        <f t="shared" si="3"/>
        <v>2558</v>
      </c>
      <c r="I12" s="33"/>
      <c r="J12" s="34"/>
      <c r="K12" s="35"/>
      <c r="L12" s="6">
        <f t="shared" si="4"/>
        <v>2558</v>
      </c>
      <c r="M12" s="33"/>
      <c r="N12" s="56"/>
      <c r="O12" s="37"/>
      <c r="P12" s="56"/>
      <c r="Q12" s="37"/>
      <c r="R12" s="58"/>
      <c r="S12" s="59"/>
      <c r="T12" s="36"/>
      <c r="U12" s="58"/>
      <c r="V12" s="7">
        <f t="shared" si="9"/>
        <v>0</v>
      </c>
      <c r="W12" s="88">
        <f t="shared" si="10"/>
        <v>2558</v>
      </c>
    </row>
    <row r="13" spans="1:23" s="44" customFormat="1" ht="10.199999999999999" x14ac:dyDescent="0.2">
      <c r="A13" s="46" t="s">
        <v>8</v>
      </c>
      <c r="B13" s="75">
        <v>15305</v>
      </c>
      <c r="C13" s="32">
        <f t="shared" si="1"/>
        <v>30610</v>
      </c>
      <c r="D13" s="32">
        <v>6</v>
      </c>
      <c r="E13" s="32">
        <f t="shared" si="2"/>
        <v>18</v>
      </c>
      <c r="F13" s="32">
        <v>7</v>
      </c>
      <c r="G13" s="32">
        <f t="shared" si="0"/>
        <v>84</v>
      </c>
      <c r="H13" s="51">
        <f t="shared" si="3"/>
        <v>30712</v>
      </c>
      <c r="I13" s="33"/>
      <c r="J13" s="34"/>
      <c r="K13" s="35"/>
      <c r="L13" s="6">
        <f t="shared" si="4"/>
        <v>30712</v>
      </c>
      <c r="M13" s="36">
        <v>12</v>
      </c>
      <c r="N13" s="56">
        <f t="shared" si="5"/>
        <v>12</v>
      </c>
      <c r="O13" s="37">
        <v>11</v>
      </c>
      <c r="P13" s="56">
        <f t="shared" si="6"/>
        <v>22</v>
      </c>
      <c r="Q13" s="37">
        <v>8</v>
      </c>
      <c r="R13" s="58">
        <f t="shared" si="11"/>
        <v>24</v>
      </c>
      <c r="S13" s="59">
        <f t="shared" si="7"/>
        <v>58</v>
      </c>
      <c r="T13" s="36"/>
      <c r="U13" s="58"/>
      <c r="V13" s="7">
        <f t="shared" si="9"/>
        <v>58</v>
      </c>
      <c r="W13" s="88">
        <f t="shared" si="10"/>
        <v>30770</v>
      </c>
    </row>
    <row r="14" spans="1:23" s="44" customFormat="1" ht="10.199999999999999" x14ac:dyDescent="0.2">
      <c r="A14" s="46" t="s">
        <v>9</v>
      </c>
      <c r="B14" s="75">
        <v>1349</v>
      </c>
      <c r="C14" s="32">
        <f t="shared" si="1"/>
        <v>2698</v>
      </c>
      <c r="D14" s="32">
        <v>1</v>
      </c>
      <c r="E14" s="32">
        <f t="shared" si="2"/>
        <v>3</v>
      </c>
      <c r="F14" s="32">
        <v>3</v>
      </c>
      <c r="G14" s="32">
        <f t="shared" si="0"/>
        <v>36</v>
      </c>
      <c r="H14" s="51">
        <f t="shared" si="3"/>
        <v>2737</v>
      </c>
      <c r="I14" s="33"/>
      <c r="J14" s="34"/>
      <c r="K14" s="35"/>
      <c r="L14" s="6">
        <f t="shared" si="4"/>
        <v>2737</v>
      </c>
      <c r="M14" s="36">
        <v>2</v>
      </c>
      <c r="N14" s="56">
        <f t="shared" si="5"/>
        <v>2</v>
      </c>
      <c r="O14" s="37">
        <v>2</v>
      </c>
      <c r="P14" s="56">
        <f t="shared" si="6"/>
        <v>4</v>
      </c>
      <c r="Q14" s="37">
        <v>6</v>
      </c>
      <c r="R14" s="58">
        <f t="shared" si="11"/>
        <v>18</v>
      </c>
      <c r="S14" s="59">
        <f t="shared" si="7"/>
        <v>24</v>
      </c>
      <c r="T14" s="36"/>
      <c r="U14" s="58"/>
      <c r="V14" s="7">
        <f t="shared" si="9"/>
        <v>24</v>
      </c>
      <c r="W14" s="88">
        <f t="shared" si="10"/>
        <v>2761</v>
      </c>
    </row>
    <row r="15" spans="1:23" s="44" customFormat="1" ht="10.199999999999999" x14ac:dyDescent="0.2">
      <c r="A15" s="46" t="s">
        <v>10</v>
      </c>
      <c r="B15" s="75">
        <v>23970</v>
      </c>
      <c r="C15" s="32">
        <f t="shared" si="1"/>
        <v>47940</v>
      </c>
      <c r="D15" s="32">
        <v>18</v>
      </c>
      <c r="E15" s="32">
        <f t="shared" si="2"/>
        <v>54</v>
      </c>
      <c r="F15" s="32">
        <v>12</v>
      </c>
      <c r="G15" s="32">
        <f t="shared" si="0"/>
        <v>144</v>
      </c>
      <c r="H15" s="51">
        <f t="shared" si="3"/>
        <v>48138</v>
      </c>
      <c r="I15" s="33"/>
      <c r="J15" s="34">
        <v>1246</v>
      </c>
      <c r="K15" s="35">
        <f>+J15</f>
        <v>1246</v>
      </c>
      <c r="L15" s="6">
        <f t="shared" si="4"/>
        <v>49384</v>
      </c>
      <c r="M15" s="36">
        <v>12</v>
      </c>
      <c r="N15" s="56">
        <f t="shared" si="5"/>
        <v>12</v>
      </c>
      <c r="O15" s="37">
        <v>22</v>
      </c>
      <c r="P15" s="56">
        <f t="shared" si="6"/>
        <v>44</v>
      </c>
      <c r="Q15" s="37">
        <v>30</v>
      </c>
      <c r="R15" s="58">
        <f t="shared" si="11"/>
        <v>90</v>
      </c>
      <c r="S15" s="59">
        <f t="shared" si="7"/>
        <v>146</v>
      </c>
      <c r="T15" s="36">
        <v>118</v>
      </c>
      <c r="U15" s="58">
        <f t="shared" si="8"/>
        <v>118</v>
      </c>
      <c r="V15" s="7">
        <f t="shared" si="9"/>
        <v>264</v>
      </c>
      <c r="W15" s="88">
        <f t="shared" si="10"/>
        <v>49648</v>
      </c>
    </row>
    <row r="16" spans="1:23" s="44" customFormat="1" ht="10.199999999999999" x14ac:dyDescent="0.2">
      <c r="A16" s="46" t="s">
        <v>11</v>
      </c>
      <c r="B16" s="75">
        <v>2325</v>
      </c>
      <c r="C16" s="32">
        <f t="shared" si="1"/>
        <v>4650</v>
      </c>
      <c r="D16" s="32">
        <v>1</v>
      </c>
      <c r="E16" s="32">
        <f t="shared" si="2"/>
        <v>3</v>
      </c>
      <c r="F16" s="32"/>
      <c r="G16" s="32">
        <f t="shared" si="0"/>
        <v>0</v>
      </c>
      <c r="H16" s="51">
        <f t="shared" si="3"/>
        <v>4653</v>
      </c>
      <c r="I16" s="33"/>
      <c r="J16" s="34"/>
      <c r="K16" s="35"/>
      <c r="L16" s="6">
        <f t="shared" si="4"/>
        <v>4653</v>
      </c>
      <c r="M16" s="36"/>
      <c r="N16" s="56"/>
      <c r="O16" s="37">
        <v>1</v>
      </c>
      <c r="P16" s="56">
        <f t="shared" si="6"/>
        <v>2</v>
      </c>
      <c r="Q16" s="37"/>
      <c r="R16" s="58"/>
      <c r="S16" s="59">
        <f t="shared" si="7"/>
        <v>2</v>
      </c>
      <c r="T16" s="36"/>
      <c r="U16" s="58"/>
      <c r="V16" s="7">
        <f t="shared" si="9"/>
        <v>2</v>
      </c>
      <c r="W16" s="88">
        <f t="shared" si="10"/>
        <v>4655</v>
      </c>
    </row>
    <row r="17" spans="1:23" s="44" customFormat="1" ht="10.8" thickBot="1" x14ac:dyDescent="0.25">
      <c r="A17" s="47" t="s">
        <v>12</v>
      </c>
      <c r="B17" s="76">
        <v>2035</v>
      </c>
      <c r="C17" s="73">
        <f t="shared" si="1"/>
        <v>4070</v>
      </c>
      <c r="D17" s="76">
        <v>1</v>
      </c>
      <c r="E17" s="76">
        <f t="shared" si="2"/>
        <v>3</v>
      </c>
      <c r="F17" s="73">
        <v>1</v>
      </c>
      <c r="G17" s="76">
        <f t="shared" si="0"/>
        <v>12</v>
      </c>
      <c r="H17" s="65">
        <f t="shared" si="3"/>
        <v>4085</v>
      </c>
      <c r="I17" s="38"/>
      <c r="J17" s="39"/>
      <c r="K17" s="40"/>
      <c r="L17" s="77">
        <f t="shared" si="4"/>
        <v>4085</v>
      </c>
      <c r="M17" s="43">
        <v>1</v>
      </c>
      <c r="N17" s="41">
        <f t="shared" si="5"/>
        <v>1</v>
      </c>
      <c r="O17" s="41"/>
      <c r="P17" s="41"/>
      <c r="Q17" s="41">
        <v>2</v>
      </c>
      <c r="R17" s="42">
        <f t="shared" si="11"/>
        <v>6</v>
      </c>
      <c r="S17" s="66">
        <f t="shared" si="7"/>
        <v>7</v>
      </c>
      <c r="T17" s="43"/>
      <c r="U17" s="42"/>
      <c r="V17" s="67">
        <f t="shared" si="9"/>
        <v>7</v>
      </c>
      <c r="W17" s="89">
        <f t="shared" si="10"/>
        <v>4092</v>
      </c>
    </row>
    <row r="18" spans="1:23" s="60" customFormat="1" ht="10.8" thickBot="1" x14ac:dyDescent="0.25">
      <c r="G18" s="61"/>
      <c r="H18" s="63">
        <f>SUM(H6:H17)</f>
        <v>130862</v>
      </c>
      <c r="I18" s="45"/>
      <c r="J18" s="45"/>
      <c r="K18" s="63">
        <f>SUM(K6:K17)</f>
        <v>1246</v>
      </c>
      <c r="L18" s="70">
        <f>SUM(L6:L17)</f>
        <v>132108</v>
      </c>
      <c r="M18" s="45"/>
      <c r="N18" s="45"/>
      <c r="O18" s="45"/>
      <c r="P18" s="45"/>
      <c r="Q18" s="45"/>
      <c r="R18" s="45"/>
      <c r="S18" s="63">
        <f>SUM(S6:S17)</f>
        <v>303</v>
      </c>
      <c r="T18" s="45"/>
      <c r="U18" s="63">
        <f>SUM(U6:U17)</f>
        <v>166</v>
      </c>
      <c r="V18" s="71">
        <f>SUM(V6:V17)</f>
        <v>469</v>
      </c>
      <c r="W18" s="72">
        <f>SUM(W6:W17)</f>
        <v>132577</v>
      </c>
    </row>
    <row r="19" spans="1:23" s="81" customFormat="1" ht="10.8" thickBot="1" x14ac:dyDescent="0.25">
      <c r="A19" s="81" t="s">
        <v>41</v>
      </c>
      <c r="H19" s="90">
        <v>1.2</v>
      </c>
      <c r="K19" s="90">
        <v>2.75</v>
      </c>
      <c r="O19" s="82"/>
      <c r="S19" s="90">
        <v>4.5</v>
      </c>
      <c r="U19" s="90">
        <v>4.5</v>
      </c>
    </row>
    <row r="20" spans="1:23" s="83" customFormat="1" ht="10.8" thickBot="1" x14ac:dyDescent="0.25">
      <c r="A20" s="83" t="s">
        <v>42</v>
      </c>
      <c r="H20" s="84">
        <f>+H18*H19</f>
        <v>157034.4</v>
      </c>
      <c r="K20" s="84">
        <f>+K18*K19</f>
        <v>3426.5</v>
      </c>
      <c r="L20" s="85">
        <f>+K20+H20</f>
        <v>160460.9</v>
      </c>
      <c r="S20" s="84">
        <f>+S18*S19</f>
        <v>1363.5</v>
      </c>
      <c r="U20" s="84">
        <f>+U18*U19</f>
        <v>747</v>
      </c>
      <c r="V20" s="86">
        <f>+U20+S20</f>
        <v>2110.5</v>
      </c>
      <c r="W20" s="87">
        <f>+V20+L20</f>
        <v>162571.4</v>
      </c>
    </row>
    <row r="21" spans="1:23" s="91" customFormat="1" x14ac:dyDescent="0.3"/>
    <row r="22" spans="1:23" s="78" customFormat="1" x14ac:dyDescent="0.3">
      <c r="A22" s="80" t="s">
        <v>40</v>
      </c>
      <c r="B22" s="79"/>
    </row>
  </sheetData>
  <sheetProtection algorithmName="SHA-512" hashValue="+Rh8LaQosSidCCfXUGYux98paTWFMC1K/Qlcqn8eX5iqG3QZph2umZ5/mVJkQM8glSnalNmFkighj7d8Hv8N2A==" saltValue="9Ezsak43CBQT8SrSwHJk1A==" spinCount="100000" sheet="1" objects="1" scenarios="1" autoFilter="0"/>
  <autoFilter ref="A5:W18" xr:uid="{F7040912-6350-469E-B32B-96A6E69A6E92}"/>
  <mergeCells count="7">
    <mergeCell ref="W2:W3"/>
    <mergeCell ref="A2:L2"/>
    <mergeCell ref="M2:V2"/>
    <mergeCell ref="A3:G3"/>
    <mergeCell ref="I3:J3"/>
    <mergeCell ref="M3:R3"/>
    <mergeCell ref="T3:U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&amp;C&amp;"-,Grassetto"&amp;20ALLEGATO N.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TACCALITIT</dc:creator>
  <cp:lastModifiedBy>Cardinali Katia</cp:lastModifiedBy>
  <cp:lastPrinted>2023-06-06T09:30:40Z</cp:lastPrinted>
  <dcterms:created xsi:type="dcterms:W3CDTF">2017-11-14T10:45:25Z</dcterms:created>
  <dcterms:modified xsi:type="dcterms:W3CDTF">2023-06-27T13:30:43Z</dcterms:modified>
</cp:coreProperties>
</file>